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90" windowWidth="15180" windowHeight="82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'Лист1'!$A$1:$Q$54</definedName>
  </definedNames>
  <calcPr fullCalcOnLoad="1"/>
</workbook>
</file>

<file path=xl/sharedStrings.xml><?xml version="1.0" encoding="utf-8"?>
<sst xmlns="http://schemas.openxmlformats.org/spreadsheetml/2006/main" count="47" uniqueCount="47">
  <si>
    <t>ЦРБ</t>
  </si>
  <si>
    <t>Итого соцкультсфера</t>
  </si>
  <si>
    <t>Ленинградское с/п</t>
  </si>
  <si>
    <t>Западное с/п</t>
  </si>
  <si>
    <t>Крыловское с/п</t>
  </si>
  <si>
    <t>Восточное с/п</t>
  </si>
  <si>
    <t>Уманское с/п</t>
  </si>
  <si>
    <t>Новоуманское с/п</t>
  </si>
  <si>
    <t>Новоплатнировское с/п</t>
  </si>
  <si>
    <t>Коржовское с/п</t>
  </si>
  <si>
    <t>Белохуторское с/п</t>
  </si>
  <si>
    <t>Первомайское с/п</t>
  </si>
  <si>
    <t>Образцовое с/п</t>
  </si>
  <si>
    <t>Куликовское с/п</t>
  </si>
  <si>
    <t>ВСЕГО</t>
  </si>
  <si>
    <t>Всего</t>
  </si>
  <si>
    <t>Наименование учреждения</t>
  </si>
  <si>
    <t>в том числе:</t>
  </si>
  <si>
    <t>газ</t>
  </si>
  <si>
    <t>вода</t>
  </si>
  <si>
    <t>теплоснабжение</t>
  </si>
  <si>
    <t>эл. энергия</t>
  </si>
  <si>
    <t>Итого по адм-циям</t>
  </si>
  <si>
    <t>Итого по с/поселениям</t>
  </si>
  <si>
    <t>РУО</t>
  </si>
  <si>
    <t>Межотраслевая бух.</t>
  </si>
  <si>
    <t>АСФ</t>
  </si>
  <si>
    <t>всего комм. Расходов</t>
  </si>
  <si>
    <t>Проверка</t>
  </si>
  <si>
    <t>услуги связи</t>
  </si>
  <si>
    <t>транспорт. Услуги</t>
  </si>
  <si>
    <t>прочие услуги</t>
  </si>
  <si>
    <t>льготы социал.хар-ра</t>
  </si>
  <si>
    <t>приобрет., увелич.ст-ти ОС, кап.вложения</t>
  </si>
  <si>
    <t>мат-лы, медикам., ГСМ, бумага, канцт., картриджи, т.д.</t>
  </si>
  <si>
    <t>расх. На содерж,имущ-ва, ремонты им-ва, монтаж и т.д.</t>
  </si>
  <si>
    <t>прочие расходы, техосмотр, гос.пошлины, налоги</t>
  </si>
  <si>
    <t>аренда помещений и сооружений</t>
  </si>
  <si>
    <t>зар/п начисл.</t>
  </si>
  <si>
    <t>семейная политика</t>
  </si>
  <si>
    <t xml:space="preserve">   -администрация</t>
  </si>
  <si>
    <t xml:space="preserve">   -культура</t>
  </si>
  <si>
    <t xml:space="preserve">   -мол.политика</t>
  </si>
  <si>
    <t>Всего по МО</t>
  </si>
  <si>
    <t xml:space="preserve">   -ФК и спорт</t>
  </si>
  <si>
    <t xml:space="preserve">   -Контр-счетн палата</t>
  </si>
  <si>
    <t>Кредиторская задолженность (просроченная) учреждений МО Ленинградский район (ОБЩАЯ) на 01 апреля  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</si>
</sst>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 vertical="top"/>
    </xf>
    <xf numFmtId="2" fontId="0" fillId="0" borderId="1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7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5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2" fontId="3" fillId="0" borderId="5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0" fontId="4" fillId="0" borderId="0" xfId="0" applyFont="1" applyAlignment="1">
      <alignment horizontal="center"/>
    </xf>
    <xf numFmtId="2" fontId="0" fillId="0" borderId="2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8" xfId="0" applyNumberFormat="1" applyBorder="1" applyAlignment="1">
      <alignment vertical="top"/>
    </xf>
    <xf numFmtId="0" fontId="1" fillId="0" borderId="12" xfId="0" applyFont="1" applyFill="1" applyBorder="1" applyAlignment="1">
      <alignment/>
    </xf>
    <xf numFmtId="0" fontId="3" fillId="0" borderId="13" xfId="0" applyFont="1" applyBorder="1" applyAlignment="1">
      <alignment horizontal="center" vertical="top"/>
    </xf>
    <xf numFmtId="2" fontId="3" fillId="0" borderId="14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3" fillId="0" borderId="6" xfId="0" applyFont="1" applyBorder="1" applyAlignment="1">
      <alignment horizontal="center" vertical="top"/>
    </xf>
    <xf numFmtId="0" fontId="0" fillId="0" borderId="18" xfId="0" applyBorder="1" applyAlignment="1">
      <alignment/>
    </xf>
    <xf numFmtId="0" fontId="0" fillId="0" borderId="1" xfId="0" applyBorder="1" applyAlignment="1">
      <alignment horizontal="left"/>
    </xf>
    <xf numFmtId="2" fontId="0" fillId="0" borderId="19" xfId="0" applyNumberForma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justify" wrapText="1"/>
    </xf>
    <xf numFmtId="0" fontId="2" fillId="0" borderId="20" xfId="0" applyFont="1" applyFill="1" applyBorder="1" applyAlignment="1">
      <alignment/>
    </xf>
    <xf numFmtId="0" fontId="1" fillId="0" borderId="20" xfId="0" applyFont="1" applyFill="1" applyBorder="1" applyAlignment="1">
      <alignment vertical="top"/>
    </xf>
    <xf numFmtId="2" fontId="0" fillId="0" borderId="1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5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8" fillId="0" borderId="6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2" fontId="8" fillId="0" borderId="6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5"/>
  <sheetViews>
    <sheetView tabSelected="1" view="pageBreakPreview" zoomScaleNormal="70" zoomScaleSheetLayoutView="100" workbookViewId="0" topLeftCell="A1">
      <selection activeCell="A13" sqref="A13"/>
    </sheetView>
  </sheetViews>
  <sheetFormatPr defaultColWidth="9.00390625" defaultRowHeight="12.75"/>
  <cols>
    <col min="1" max="1" width="18.125" style="0" customWidth="1"/>
    <col min="2" max="2" width="13.875" style="0" customWidth="1"/>
    <col min="3" max="3" width="5.625" style="0" customWidth="1"/>
    <col min="4" max="4" width="12.00390625" style="0" customWidth="1"/>
    <col min="5" max="5" width="10.625" style="0" customWidth="1"/>
    <col min="6" max="6" width="10.25390625" style="0" customWidth="1"/>
    <col min="7" max="7" width="10.75390625" style="0" customWidth="1"/>
    <col min="8" max="8" width="12.00390625" style="0" customWidth="1"/>
    <col min="9" max="10" width="9.375" style="0" customWidth="1"/>
    <col min="11" max="11" width="13.25390625" style="0" customWidth="1"/>
    <col min="12" max="12" width="12.75390625" style="0" customWidth="1"/>
    <col min="13" max="13" width="11.00390625" style="0" customWidth="1"/>
    <col min="14" max="14" width="12.875" style="0" customWidth="1"/>
    <col min="15" max="17" width="13.25390625" style="0" customWidth="1"/>
  </cols>
  <sheetData>
    <row r="1" spans="1:15" ht="47.25" customHeight="1" thickBot="1">
      <c r="A1" s="74" t="s">
        <v>46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7"/>
    </row>
    <row r="2" spans="1:17" ht="12.75">
      <c r="A2" s="77" t="s">
        <v>16</v>
      </c>
      <c r="B2" s="75" t="s">
        <v>15</v>
      </c>
      <c r="C2" s="69" t="s">
        <v>17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71"/>
      <c r="Q2" s="34"/>
    </row>
    <row r="3" spans="1:30" ht="12.75" customHeight="1">
      <c r="A3" s="78"/>
      <c r="B3" s="76"/>
      <c r="C3" s="1">
        <v>210</v>
      </c>
      <c r="D3" s="3">
        <v>223</v>
      </c>
      <c r="E3" s="3">
        <v>2230101</v>
      </c>
      <c r="F3" s="3">
        <v>2230102</v>
      </c>
      <c r="G3" s="3">
        <v>2230200</v>
      </c>
      <c r="H3" s="3">
        <v>2230300</v>
      </c>
      <c r="I3" s="3">
        <v>221</v>
      </c>
      <c r="J3" s="3">
        <v>222</v>
      </c>
      <c r="K3" s="3">
        <v>225</v>
      </c>
      <c r="L3" s="3">
        <v>262</v>
      </c>
      <c r="M3" s="3">
        <v>310</v>
      </c>
      <c r="N3" s="33">
        <v>340</v>
      </c>
      <c r="O3" s="25">
        <v>226</v>
      </c>
      <c r="P3" s="35">
        <v>290</v>
      </c>
      <c r="Q3" s="35">
        <v>224</v>
      </c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2"/>
    </row>
    <row r="4" spans="1:17" ht="47.25" customHeight="1">
      <c r="A4" s="78"/>
      <c r="B4" s="76"/>
      <c r="C4" s="41" t="s">
        <v>38</v>
      </c>
      <c r="D4" s="37" t="s">
        <v>27</v>
      </c>
      <c r="E4" s="37" t="s">
        <v>20</v>
      </c>
      <c r="F4" s="37" t="s">
        <v>18</v>
      </c>
      <c r="G4" s="37" t="s">
        <v>21</v>
      </c>
      <c r="H4" s="37" t="s">
        <v>19</v>
      </c>
      <c r="I4" s="37" t="s">
        <v>29</v>
      </c>
      <c r="J4" s="37" t="s">
        <v>30</v>
      </c>
      <c r="K4" s="37" t="s">
        <v>35</v>
      </c>
      <c r="L4" s="37" t="s">
        <v>32</v>
      </c>
      <c r="M4" s="38" t="s">
        <v>33</v>
      </c>
      <c r="N4" s="37" t="s">
        <v>34</v>
      </c>
      <c r="O4" s="39" t="s">
        <v>31</v>
      </c>
      <c r="P4" s="40" t="s">
        <v>36</v>
      </c>
      <c r="Q4" s="40" t="s">
        <v>37</v>
      </c>
    </row>
    <row r="5" spans="1:17" ht="18" customHeight="1">
      <c r="A5" s="62" t="s">
        <v>24</v>
      </c>
      <c r="B5" s="8">
        <f>SUM(E5:P5)</f>
        <v>13803061.190000001</v>
      </c>
      <c r="C5" s="8"/>
      <c r="D5" s="8">
        <f aca="true" t="shared" si="0" ref="D5:D13">E5+F5+G5+H5</f>
        <v>492080.80000000005</v>
      </c>
      <c r="E5" s="8">
        <v>463715.65</v>
      </c>
      <c r="F5" s="8"/>
      <c r="G5" s="8"/>
      <c r="H5" s="8">
        <v>28365.15</v>
      </c>
      <c r="I5" s="8"/>
      <c r="J5" s="8">
        <f>9247.79+46872</f>
        <v>56119.79</v>
      </c>
      <c r="K5" s="16">
        <f>46712.76+2054023.12</f>
        <v>2100735.88</v>
      </c>
      <c r="L5" s="8"/>
      <c r="M5" s="18">
        <f>4700+76051</f>
        <v>80751</v>
      </c>
      <c r="N5" s="8">
        <f>321449.75+2804119.42</f>
        <v>3125569.17</v>
      </c>
      <c r="O5" s="26">
        <f>43533.74+3052569.68</f>
        <v>3096103.4200000004</v>
      </c>
      <c r="P5" s="16">
        <v>4851701.13</v>
      </c>
      <c r="Q5" s="16"/>
    </row>
    <row r="6" spans="1:19" ht="19.5" customHeight="1">
      <c r="A6" s="60" t="s">
        <v>25</v>
      </c>
      <c r="B6" s="4">
        <f>B7+B8+B9+B10+B11+B12</f>
        <v>915903.98</v>
      </c>
      <c r="C6" s="4"/>
      <c r="D6" s="4">
        <f t="shared" si="0"/>
        <v>0</v>
      </c>
      <c r="E6" s="4"/>
      <c r="F6" s="4"/>
      <c r="G6" s="4"/>
      <c r="H6" s="44"/>
      <c r="I6" s="44"/>
      <c r="J6" s="44"/>
      <c r="K6" s="44"/>
      <c r="L6" s="44"/>
      <c r="M6" s="44"/>
      <c r="N6" s="44"/>
      <c r="O6" s="44"/>
      <c r="P6" s="44"/>
      <c r="Q6" s="44"/>
      <c r="R6" s="50"/>
      <c r="S6" s="50"/>
    </row>
    <row r="7" spans="1:19" ht="19.5" customHeight="1">
      <c r="A7" s="59" t="s">
        <v>40</v>
      </c>
      <c r="B7" s="53">
        <f aca="true" t="shared" si="1" ref="B7:B12">D7+I7+J7+K7+L7+M7+N7+O7+P7+Q7</f>
        <v>909695.6699999999</v>
      </c>
      <c r="C7" s="53"/>
      <c r="D7" s="55">
        <f t="shared" si="0"/>
        <v>1938.07</v>
      </c>
      <c r="E7" s="53"/>
      <c r="F7" s="53"/>
      <c r="G7" s="53"/>
      <c r="H7" s="56">
        <v>1938.07</v>
      </c>
      <c r="I7" s="56"/>
      <c r="J7" s="56">
        <v>23436</v>
      </c>
      <c r="K7" s="56">
        <v>42083.9</v>
      </c>
      <c r="L7" s="56"/>
      <c r="M7" s="57">
        <v>124781</v>
      </c>
      <c r="N7" s="56">
        <v>6798</v>
      </c>
      <c r="O7" s="58">
        <v>710658.7</v>
      </c>
      <c r="P7" s="56"/>
      <c r="Q7" s="56"/>
      <c r="R7" s="50"/>
      <c r="S7" s="50"/>
    </row>
    <row r="8" spans="1:19" ht="19.5" customHeight="1" hidden="1">
      <c r="A8" s="59" t="s">
        <v>44</v>
      </c>
      <c r="B8" s="53">
        <f t="shared" si="1"/>
        <v>0</v>
      </c>
      <c r="C8" s="53"/>
      <c r="D8" s="55">
        <f t="shared" si="0"/>
        <v>0</v>
      </c>
      <c r="E8" s="53"/>
      <c r="F8" s="53"/>
      <c r="G8" s="53"/>
      <c r="H8" s="53"/>
      <c r="I8" s="53"/>
      <c r="J8" s="56"/>
      <c r="K8" s="56"/>
      <c r="L8" s="56"/>
      <c r="M8" s="57"/>
      <c r="N8" s="56"/>
      <c r="O8" s="58"/>
      <c r="P8" s="56"/>
      <c r="Q8" s="53"/>
      <c r="R8" s="50"/>
      <c r="S8" s="50"/>
    </row>
    <row r="9" spans="1:19" ht="19.5" customHeight="1" hidden="1">
      <c r="A9" s="59" t="s">
        <v>45</v>
      </c>
      <c r="B9" s="51">
        <f t="shared" si="1"/>
        <v>0</v>
      </c>
      <c r="C9" s="51"/>
      <c r="D9" s="52">
        <f t="shared" si="0"/>
        <v>0</v>
      </c>
      <c r="E9" s="51"/>
      <c r="F9" s="51"/>
      <c r="G9" s="51"/>
      <c r="H9" s="53"/>
      <c r="I9" s="53"/>
      <c r="J9" s="56"/>
      <c r="K9" s="56"/>
      <c r="L9" s="56"/>
      <c r="M9" s="57"/>
      <c r="N9" s="56"/>
      <c r="O9" s="58"/>
      <c r="P9" s="56"/>
      <c r="Q9" s="53"/>
      <c r="R9" s="50"/>
      <c r="S9" s="50"/>
    </row>
    <row r="10" spans="1:19" ht="19.5" customHeight="1">
      <c r="A10" s="59" t="s">
        <v>39</v>
      </c>
      <c r="B10" s="51">
        <f t="shared" si="1"/>
        <v>6208.31</v>
      </c>
      <c r="C10" s="51"/>
      <c r="D10" s="52">
        <f t="shared" si="0"/>
        <v>0</v>
      </c>
      <c r="E10" s="51"/>
      <c r="F10" s="51"/>
      <c r="G10" s="51"/>
      <c r="H10" s="53"/>
      <c r="I10" s="53"/>
      <c r="J10" s="56"/>
      <c r="K10" s="56"/>
      <c r="L10" s="56"/>
      <c r="M10" s="57"/>
      <c r="N10" s="56"/>
      <c r="O10" s="58"/>
      <c r="P10" s="56">
        <v>6208.31</v>
      </c>
      <c r="Q10" s="53"/>
      <c r="R10" s="50"/>
      <c r="S10" s="50"/>
    </row>
    <row r="11" spans="1:19" ht="19.5" customHeight="1" hidden="1">
      <c r="A11" s="59" t="s">
        <v>41</v>
      </c>
      <c r="B11" s="51">
        <f t="shared" si="1"/>
        <v>0</v>
      </c>
      <c r="C11" s="51"/>
      <c r="D11" s="52">
        <f t="shared" si="0"/>
        <v>0</v>
      </c>
      <c r="E11" s="51"/>
      <c r="F11" s="51"/>
      <c r="G11" s="51"/>
      <c r="H11" s="53"/>
      <c r="I11" s="53"/>
      <c r="J11" s="56"/>
      <c r="K11" s="56"/>
      <c r="L11" s="56"/>
      <c r="M11" s="57"/>
      <c r="N11" s="56"/>
      <c r="O11" s="58"/>
      <c r="P11" s="56"/>
      <c r="Q11" s="53"/>
      <c r="R11" s="50"/>
      <c r="S11" s="50"/>
    </row>
    <row r="12" spans="1:19" ht="19.5" customHeight="1" hidden="1">
      <c r="A12" s="59" t="s">
        <v>42</v>
      </c>
      <c r="B12" s="51">
        <f t="shared" si="1"/>
        <v>0</v>
      </c>
      <c r="C12" s="51"/>
      <c r="D12" s="52">
        <f t="shared" si="0"/>
        <v>0</v>
      </c>
      <c r="E12" s="51"/>
      <c r="F12" s="51"/>
      <c r="G12" s="51"/>
      <c r="H12" s="53"/>
      <c r="I12" s="53"/>
      <c r="J12" s="56"/>
      <c r="K12" s="56"/>
      <c r="L12" s="56"/>
      <c r="M12" s="57"/>
      <c r="N12" s="56"/>
      <c r="O12" s="58"/>
      <c r="P12" s="56"/>
      <c r="Q12" s="53"/>
      <c r="R12" s="50"/>
      <c r="S12" s="50"/>
    </row>
    <row r="13" spans="1:17" ht="19.5" customHeight="1" thickBot="1">
      <c r="A13" s="61" t="s">
        <v>0</v>
      </c>
      <c r="B13" s="8">
        <f>SUM(E13:P13)</f>
        <v>7659326.11</v>
      </c>
      <c r="C13" s="5"/>
      <c r="D13" s="4">
        <f t="shared" si="0"/>
        <v>1340010.41</v>
      </c>
      <c r="E13" s="5">
        <v>13893.6</v>
      </c>
      <c r="F13" s="5"/>
      <c r="G13" s="5">
        <v>1255579.41</v>
      </c>
      <c r="H13" s="5">
        <v>70537.4</v>
      </c>
      <c r="I13" s="5">
        <v>38977.54</v>
      </c>
      <c r="J13" s="5"/>
      <c r="K13" s="5">
        <v>921322.28</v>
      </c>
      <c r="L13" s="5"/>
      <c r="M13" s="21">
        <v>498885</v>
      </c>
      <c r="N13" s="5">
        <v>2781572.94</v>
      </c>
      <c r="O13" s="29">
        <v>641103.2</v>
      </c>
      <c r="P13" s="5">
        <v>1437454.74</v>
      </c>
      <c r="Q13" s="5"/>
    </row>
    <row r="14" spans="1:17" ht="19.5" customHeight="1" thickBot="1">
      <c r="A14" s="42" t="s">
        <v>1</v>
      </c>
      <c r="B14" s="7">
        <f>B5+B8+B9+B10+B11+B12+B13</f>
        <v>21468595.610000003</v>
      </c>
      <c r="C14" s="7"/>
      <c r="D14" s="7">
        <f>D5+D8+D9+D10+D11+D12+D13</f>
        <v>1832091.21</v>
      </c>
      <c r="E14" s="7">
        <f>E5+E6+E13-E7</f>
        <v>477609.25</v>
      </c>
      <c r="F14" s="7">
        <f>F5+F6+F13-F7</f>
        <v>0</v>
      </c>
      <c r="G14" s="7">
        <f>G5+G6+G13-G7</f>
        <v>1255579.41</v>
      </c>
      <c r="H14" s="7">
        <f>H5+H13</f>
        <v>98902.54999999999</v>
      </c>
      <c r="I14" s="7">
        <f>I5+I6+I13-I7</f>
        <v>38977.54</v>
      </c>
      <c r="J14" s="7">
        <f>J5+J12</f>
        <v>56119.79</v>
      </c>
      <c r="K14" s="15">
        <f>K5+K8+K9+K10+K11+K12+K13</f>
        <v>3022058.16</v>
      </c>
      <c r="L14" s="7">
        <f>L5+L6+L13-L7</f>
        <v>0</v>
      </c>
      <c r="M14" s="19">
        <f>M5+M8+M9+M10+M11+M12+M13</f>
        <v>579636</v>
      </c>
      <c r="N14" s="7">
        <f>N5+N8+N9+N10+N11+N12+N13</f>
        <v>5907142.109999999</v>
      </c>
      <c r="O14" s="27">
        <f>O5+O8+O9+O10+O11+O12+O13</f>
        <v>3737206.62</v>
      </c>
      <c r="P14" s="11">
        <f>P5+P8+P9+P10+P11+P12+P13</f>
        <v>6295364.18</v>
      </c>
      <c r="Q14" s="7">
        <f>Q5+Q6+Q13-Q7</f>
        <v>0</v>
      </c>
    </row>
    <row r="15" spans="1:17" ht="18.75" customHeight="1" thickBot="1">
      <c r="A15" s="54" t="s">
        <v>43</v>
      </c>
      <c r="B15" s="7">
        <f>B5+B6+B13</f>
        <v>22378291.28</v>
      </c>
      <c r="C15" s="7"/>
      <c r="D15" s="7">
        <f>D14+D7</f>
        <v>1834029.28</v>
      </c>
      <c r="E15" s="7">
        <f>E14+E7</f>
        <v>477609.25</v>
      </c>
      <c r="F15" s="7">
        <f>F14+F7</f>
        <v>0</v>
      </c>
      <c r="G15" s="7">
        <f>G14+G7</f>
        <v>1255579.41</v>
      </c>
      <c r="H15" s="7">
        <f>H14+H7</f>
        <v>100840.62</v>
      </c>
      <c r="I15" s="7">
        <f>I5+I6+I13</f>
        <v>38977.54</v>
      </c>
      <c r="J15" s="7">
        <f aca="true" t="shared" si="2" ref="J15:P15">J14+J7</f>
        <v>79555.79000000001</v>
      </c>
      <c r="K15" s="7">
        <f t="shared" si="2"/>
        <v>3064142.06</v>
      </c>
      <c r="L15" s="7">
        <f t="shared" si="2"/>
        <v>0</v>
      </c>
      <c r="M15" s="19">
        <f t="shared" si="2"/>
        <v>704417</v>
      </c>
      <c r="N15" s="7">
        <f t="shared" si="2"/>
        <v>5913940.109999999</v>
      </c>
      <c r="O15" s="32">
        <f t="shared" si="2"/>
        <v>4447865.32</v>
      </c>
      <c r="P15" s="7">
        <f t="shared" si="2"/>
        <v>6295364.18</v>
      </c>
      <c r="Q15" s="11">
        <f>Q5+Q6+Q13</f>
        <v>0</v>
      </c>
    </row>
    <row r="16" spans="1:17" ht="19.5" customHeight="1">
      <c r="A16" s="63" t="s">
        <v>2</v>
      </c>
      <c r="B16" s="6">
        <v>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20"/>
      <c r="N16" s="6"/>
      <c r="O16" s="28"/>
      <c r="P16" s="6"/>
      <c r="Q16" s="6"/>
    </row>
    <row r="17" spans="1:17" ht="18.75" customHeight="1">
      <c r="A17" s="64" t="s">
        <v>3</v>
      </c>
      <c r="B17" s="8">
        <f>SUM(E17:P17)</f>
        <v>348026.83999999997</v>
      </c>
      <c r="C17" s="4"/>
      <c r="D17" s="4">
        <f>E17+F17+G17+H17</f>
        <v>253145.77</v>
      </c>
      <c r="E17" s="4">
        <v>253145.77</v>
      </c>
      <c r="F17" s="4"/>
      <c r="G17" s="4"/>
      <c r="H17" s="4"/>
      <c r="I17" s="4">
        <v>3851.21</v>
      </c>
      <c r="J17" s="4"/>
      <c r="K17" s="4">
        <v>4500</v>
      </c>
      <c r="L17" s="4"/>
      <c r="M17" s="22"/>
      <c r="N17" s="4"/>
      <c r="O17" s="30">
        <f>6962.86+79567</f>
        <v>86529.86</v>
      </c>
      <c r="P17" s="4"/>
      <c r="Q17" s="4"/>
    </row>
    <row r="18" spans="1:17" ht="18" customHeight="1">
      <c r="A18" s="65" t="s">
        <v>4</v>
      </c>
      <c r="B18" s="4">
        <f>D18+K18</f>
        <v>0</v>
      </c>
      <c r="C18" s="4"/>
      <c r="D18" s="4">
        <f>E18+F18+G18+H18</f>
        <v>0</v>
      </c>
      <c r="E18" s="4"/>
      <c r="F18" s="4"/>
      <c r="G18" s="4"/>
      <c r="H18" s="4"/>
      <c r="I18" s="4"/>
      <c r="J18" s="4"/>
      <c r="K18" s="4"/>
      <c r="L18" s="4"/>
      <c r="M18" s="22"/>
      <c r="N18" s="4"/>
      <c r="O18" s="30"/>
      <c r="P18" s="4"/>
      <c r="Q18" s="4"/>
    </row>
    <row r="19" spans="1:17" ht="18.75" customHeight="1">
      <c r="A19" s="64" t="s">
        <v>5</v>
      </c>
      <c r="B19" s="8">
        <f>SUM(E19:P19)</f>
        <v>0</v>
      </c>
      <c r="C19" s="4"/>
      <c r="D19" s="4">
        <f>E19+F19+G19+H19</f>
        <v>0</v>
      </c>
      <c r="E19" s="4"/>
      <c r="F19" s="4"/>
      <c r="G19" s="4"/>
      <c r="H19" s="4"/>
      <c r="I19" s="4"/>
      <c r="J19" s="4"/>
      <c r="K19" s="4"/>
      <c r="L19" s="4"/>
      <c r="M19" s="22"/>
      <c r="N19" s="4"/>
      <c r="O19" s="30"/>
      <c r="P19" s="4"/>
      <c r="Q19" s="4"/>
    </row>
    <row r="20" spans="1:17" ht="18.75" customHeight="1">
      <c r="A20" s="64" t="s">
        <v>6</v>
      </c>
      <c r="B20" s="4">
        <v>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22"/>
      <c r="N20" s="4"/>
      <c r="O20" s="30"/>
      <c r="P20" s="4"/>
      <c r="Q20" s="4"/>
    </row>
    <row r="21" spans="1:17" ht="20.25" customHeight="1">
      <c r="A21" s="64" t="s">
        <v>7</v>
      </c>
      <c r="B21" s="4"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22"/>
      <c r="N21" s="4"/>
      <c r="O21" s="30"/>
      <c r="P21" s="4"/>
      <c r="Q21" s="4"/>
    </row>
    <row r="22" spans="1:17" ht="20.25" customHeight="1">
      <c r="A22" s="64" t="s">
        <v>8</v>
      </c>
      <c r="B22" s="4"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22"/>
      <c r="N22" s="4"/>
      <c r="O22" s="30"/>
      <c r="P22" s="4"/>
      <c r="Q22" s="4"/>
    </row>
    <row r="23" spans="1:17" ht="19.5" customHeight="1">
      <c r="A23" s="64" t="s">
        <v>9</v>
      </c>
      <c r="B23" s="4"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22"/>
      <c r="N23" s="4"/>
      <c r="O23" s="30"/>
      <c r="P23" s="4"/>
      <c r="Q23" s="4"/>
    </row>
    <row r="24" spans="1:17" ht="19.5" customHeight="1">
      <c r="A24" s="64" t="s">
        <v>10</v>
      </c>
      <c r="B24" s="4">
        <v>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22"/>
      <c r="N24" s="4"/>
      <c r="O24" s="30"/>
      <c r="P24" s="4"/>
      <c r="Q24" s="4"/>
    </row>
    <row r="25" spans="1:17" ht="19.5" customHeight="1">
      <c r="A25" s="64" t="s">
        <v>11</v>
      </c>
      <c r="B25" s="44">
        <v>0</v>
      </c>
      <c r="C25" s="4"/>
      <c r="D25" s="4">
        <f>E25+F25+G25+H25</f>
        <v>0</v>
      </c>
      <c r="E25" s="4"/>
      <c r="F25" s="4"/>
      <c r="G25" s="4"/>
      <c r="H25" s="4"/>
      <c r="I25" s="4"/>
      <c r="J25" s="4"/>
      <c r="K25" s="4"/>
      <c r="L25" s="4"/>
      <c r="M25" s="22"/>
      <c r="N25" s="4"/>
      <c r="O25" s="30"/>
      <c r="P25" s="4"/>
      <c r="Q25" s="4"/>
    </row>
    <row r="26" spans="1:17" ht="19.5" customHeight="1">
      <c r="A26" s="66" t="s">
        <v>12</v>
      </c>
      <c r="B26" s="44">
        <v>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22"/>
      <c r="N26" s="4"/>
      <c r="O26" s="30"/>
      <c r="P26" s="4"/>
      <c r="Q26" s="4"/>
    </row>
    <row r="27" spans="1:17" ht="20.25" customHeight="1" thickBot="1">
      <c r="A27" s="62" t="s">
        <v>13</v>
      </c>
      <c r="B27" s="45">
        <f>D27+I27+J27+K27+L27+M27+N27+O27+P27+Q27</f>
        <v>118669</v>
      </c>
      <c r="C27" s="8"/>
      <c r="D27" s="8">
        <f>E27+F27+G27+H27</f>
        <v>97949</v>
      </c>
      <c r="E27" s="8">
        <v>97949</v>
      </c>
      <c r="F27" s="8"/>
      <c r="G27" s="8"/>
      <c r="H27" s="8"/>
      <c r="I27" s="8"/>
      <c r="J27" s="8"/>
      <c r="K27" s="8"/>
      <c r="L27" s="8"/>
      <c r="M27" s="18"/>
      <c r="N27" s="8"/>
      <c r="O27" s="31">
        <v>20720</v>
      </c>
      <c r="P27" s="8"/>
      <c r="Q27" s="8"/>
    </row>
    <row r="28" spans="1:17" ht="20.25" customHeight="1" thickBot="1">
      <c r="A28" s="48" t="s">
        <v>23</v>
      </c>
      <c r="B28" s="46">
        <f>SUM(B16:B27)</f>
        <v>466695.83999999997</v>
      </c>
      <c r="C28" s="7">
        <f aca="true" t="shared" si="3" ref="C28:N28">SUM(C16:C27)</f>
        <v>0</v>
      </c>
      <c r="D28" s="7">
        <f t="shared" si="3"/>
        <v>351094.77</v>
      </c>
      <c r="E28" s="7">
        <f t="shared" si="3"/>
        <v>351094.77</v>
      </c>
      <c r="F28" s="7">
        <f t="shared" si="3"/>
        <v>0</v>
      </c>
      <c r="G28" s="7">
        <f t="shared" si="3"/>
        <v>0</v>
      </c>
      <c r="H28" s="7">
        <f t="shared" si="3"/>
        <v>0</v>
      </c>
      <c r="I28" s="7">
        <f>I16+I17+I18+I19+I20+I21+I22+I23+I24+I25+I26+I27</f>
        <v>3851.21</v>
      </c>
      <c r="J28" s="7">
        <v>0</v>
      </c>
      <c r="K28" s="7">
        <f t="shared" si="3"/>
        <v>4500</v>
      </c>
      <c r="L28" s="7">
        <f t="shared" si="3"/>
        <v>0</v>
      </c>
      <c r="M28" s="19">
        <f>SUM(M16:M27)</f>
        <v>0</v>
      </c>
      <c r="N28" s="7">
        <f t="shared" si="3"/>
        <v>0</v>
      </c>
      <c r="O28" s="32">
        <f>SUM(O16:O27)</f>
        <v>107249.86</v>
      </c>
      <c r="P28" s="7">
        <f>SUM(P16:P27)</f>
        <v>0</v>
      </c>
      <c r="Q28" s="7">
        <f>SUM(Q16:Q27)</f>
        <v>0</v>
      </c>
    </row>
    <row r="29" spans="1:17" ht="19.5" customHeight="1" hidden="1" thickBot="1">
      <c r="A29" s="48" t="s">
        <v>22</v>
      </c>
      <c r="B29" s="46">
        <f>B28+B7</f>
        <v>1376391.5099999998</v>
      </c>
      <c r="C29" s="7">
        <f aca="true" t="shared" si="4" ref="C29:P29">SUM(C15:C27)</f>
        <v>0</v>
      </c>
      <c r="D29" s="7">
        <f t="shared" si="4"/>
        <v>2185124.05</v>
      </c>
      <c r="E29" s="7">
        <f t="shared" si="4"/>
        <v>828704.02</v>
      </c>
      <c r="F29" s="7">
        <f t="shared" si="4"/>
        <v>0</v>
      </c>
      <c r="G29" s="7">
        <f t="shared" si="4"/>
        <v>1255579.41</v>
      </c>
      <c r="H29" s="7">
        <f t="shared" si="4"/>
        <v>100840.62</v>
      </c>
      <c r="I29" s="7">
        <f>SUM(I15:I28)</f>
        <v>46679.96</v>
      </c>
      <c r="J29" s="7">
        <f>SUM(J15:J28)</f>
        <v>79555.79000000001</v>
      </c>
      <c r="K29" s="7">
        <f t="shared" si="4"/>
        <v>3068642.06</v>
      </c>
      <c r="L29" s="7">
        <f t="shared" si="4"/>
        <v>0</v>
      </c>
      <c r="M29" s="19">
        <f>M15+M28</f>
        <v>704417</v>
      </c>
      <c r="N29" s="7">
        <f t="shared" si="4"/>
        <v>5913940.109999999</v>
      </c>
      <c r="O29" s="27">
        <f t="shared" si="4"/>
        <v>4555115.180000001</v>
      </c>
      <c r="P29" s="11">
        <f t="shared" si="4"/>
        <v>6295364.18</v>
      </c>
      <c r="Q29" s="7">
        <f>SUM(Q15:Q27)</f>
        <v>0</v>
      </c>
    </row>
    <row r="30" spans="1:17" ht="20.25" customHeight="1" thickBot="1">
      <c r="A30" s="61" t="s">
        <v>26</v>
      </c>
      <c r="B30" s="47">
        <v>0</v>
      </c>
      <c r="C30" s="5"/>
      <c r="D30" s="4"/>
      <c r="E30" s="5"/>
      <c r="F30" s="5"/>
      <c r="G30" s="5"/>
      <c r="H30" s="5"/>
      <c r="I30" s="5"/>
      <c r="J30" s="5"/>
      <c r="K30" s="5"/>
      <c r="L30" s="5"/>
      <c r="M30" s="21"/>
      <c r="N30" s="5"/>
      <c r="O30" s="29"/>
      <c r="P30" s="5"/>
      <c r="Q30" s="5"/>
    </row>
    <row r="31" spans="1:17" ht="19.5" customHeight="1" thickBot="1">
      <c r="A31" s="43" t="s">
        <v>14</v>
      </c>
      <c r="B31" s="13">
        <f>B15+B28+B30</f>
        <v>22844987.12</v>
      </c>
      <c r="C31" s="13">
        <v>0</v>
      </c>
      <c r="D31" s="13">
        <f>E31+F31+G31+H31</f>
        <v>2185124.05</v>
      </c>
      <c r="E31" s="13">
        <f>E28+E15</f>
        <v>828704.02</v>
      </c>
      <c r="F31" s="13">
        <f aca="true" t="shared" si="5" ref="F31:Q31">F15+F28+F30</f>
        <v>0</v>
      </c>
      <c r="G31" s="13">
        <f t="shared" si="5"/>
        <v>1255579.41</v>
      </c>
      <c r="H31" s="13">
        <f t="shared" si="5"/>
        <v>100840.62</v>
      </c>
      <c r="I31" s="13">
        <f t="shared" si="5"/>
        <v>42828.75</v>
      </c>
      <c r="J31" s="13">
        <f t="shared" si="5"/>
        <v>79555.79000000001</v>
      </c>
      <c r="K31" s="13">
        <f t="shared" si="5"/>
        <v>3068642.06</v>
      </c>
      <c r="L31" s="23">
        <f t="shared" si="5"/>
        <v>0</v>
      </c>
      <c r="M31" s="23">
        <f t="shared" si="5"/>
        <v>704417</v>
      </c>
      <c r="N31" s="13">
        <f t="shared" si="5"/>
        <v>5913940.109999999</v>
      </c>
      <c r="O31" s="36">
        <f t="shared" si="5"/>
        <v>4555115.180000001</v>
      </c>
      <c r="P31" s="13">
        <f t="shared" si="5"/>
        <v>6295364.18</v>
      </c>
      <c r="Q31" s="13">
        <f t="shared" si="5"/>
        <v>0</v>
      </c>
    </row>
    <row r="32" spans="1:2" ht="12.75">
      <c r="A32" s="24" t="s">
        <v>28</v>
      </c>
      <c r="B32" s="10">
        <f>D31+I31+J31+K31+L31+M31+N31+O31+P31+Q31</f>
        <v>22844987.12</v>
      </c>
    </row>
    <row r="33" spans="1:17" ht="12.75" customHeight="1">
      <c r="A33" s="49"/>
      <c r="B33" s="14"/>
      <c r="C33" s="2"/>
      <c r="D33" s="9"/>
      <c r="E33" s="2"/>
      <c r="F33" s="2"/>
      <c r="G33" s="2"/>
      <c r="H33" s="9"/>
      <c r="I33" s="2"/>
      <c r="J33" s="2"/>
      <c r="K33" s="67"/>
      <c r="L33" s="67"/>
      <c r="M33" s="2"/>
      <c r="N33" s="67"/>
      <c r="O33" s="67"/>
      <c r="P33" s="67"/>
      <c r="Q33" s="67"/>
    </row>
    <row r="34" spans="1:17" ht="12.75" customHeight="1" hidden="1">
      <c r="A34" s="49"/>
      <c r="B34" s="14"/>
      <c r="C34" s="2"/>
      <c r="D34" s="2"/>
      <c r="E34" s="2"/>
      <c r="F34" s="2"/>
      <c r="G34" s="2"/>
      <c r="H34" s="2"/>
      <c r="I34" s="2"/>
      <c r="J34" s="2"/>
      <c r="K34" s="68"/>
      <c r="L34" s="68"/>
      <c r="M34" s="2"/>
      <c r="N34" s="68"/>
      <c r="O34" s="68"/>
      <c r="P34" s="68"/>
      <c r="Q34" s="68"/>
    </row>
    <row r="35" spans="1:17" ht="12.75">
      <c r="A35" s="49"/>
      <c r="B35" s="9"/>
      <c r="C35" s="2"/>
      <c r="D35" s="2"/>
      <c r="E35" s="2"/>
      <c r="F35" s="2"/>
      <c r="G35" s="72"/>
      <c r="H35" s="73"/>
      <c r="I35" s="2"/>
      <c r="J35" s="2"/>
      <c r="K35" s="68"/>
      <c r="L35" s="68"/>
      <c r="M35" s="2"/>
      <c r="N35" s="68"/>
      <c r="O35" s="68"/>
      <c r="P35" s="68"/>
      <c r="Q35" s="68"/>
    </row>
    <row r="36" spans="1:17" ht="0.75" customHeight="1">
      <c r="A36" s="50"/>
      <c r="B36" s="9"/>
      <c r="C36" s="2"/>
      <c r="D36" s="14"/>
      <c r="E36" s="2"/>
      <c r="K36" s="68"/>
      <c r="L36" s="68"/>
      <c r="N36" s="68"/>
      <c r="O36" s="68"/>
      <c r="P36" s="68"/>
      <c r="Q36" s="68"/>
    </row>
    <row r="37" spans="1:17" ht="3" customHeight="1">
      <c r="A37" s="50"/>
      <c r="B37" s="9"/>
      <c r="C37" s="2"/>
      <c r="D37" s="14"/>
      <c r="E37" s="2"/>
      <c r="K37" s="68"/>
      <c r="L37" s="68"/>
      <c r="N37" s="68"/>
      <c r="O37" s="68"/>
      <c r="P37" s="68"/>
      <c r="Q37" s="68"/>
    </row>
    <row r="38" spans="1:17" ht="12.75">
      <c r="A38" s="50"/>
      <c r="B38" s="9"/>
      <c r="C38" s="2"/>
      <c r="D38" s="2"/>
      <c r="E38" s="2"/>
      <c r="K38" s="68"/>
      <c r="L38" s="68"/>
      <c r="N38" s="68"/>
      <c r="O38" s="68"/>
      <c r="P38" s="68"/>
      <c r="Q38" s="68"/>
    </row>
    <row r="39" spans="1:17" ht="15" customHeight="1">
      <c r="A39" s="50"/>
      <c r="B39" s="9"/>
      <c r="C39" s="2"/>
      <c r="D39" s="9"/>
      <c r="E39" s="9"/>
      <c r="K39" s="68"/>
      <c r="L39" s="68"/>
      <c r="N39" s="68"/>
      <c r="O39" s="68"/>
      <c r="P39" s="68"/>
      <c r="Q39" s="68"/>
    </row>
    <row r="40" spans="1:17" ht="12.75" hidden="1">
      <c r="A40" s="50"/>
      <c r="B40" s="12"/>
      <c r="K40" s="68"/>
      <c r="L40" s="68"/>
      <c r="N40" s="68"/>
      <c r="O40" s="68"/>
      <c r="P40" s="68"/>
      <c r="Q40" s="68"/>
    </row>
    <row r="41" spans="1:17" ht="12.75">
      <c r="A41" s="50"/>
      <c r="B41" s="12"/>
      <c r="E41" s="12"/>
      <c r="K41" s="68"/>
      <c r="L41" s="68"/>
      <c r="N41" s="68"/>
      <c r="O41" s="68"/>
      <c r="P41" s="68"/>
      <c r="Q41" s="68"/>
    </row>
    <row r="42" spans="1:17" ht="12.75">
      <c r="A42" s="50"/>
      <c r="B42" s="12"/>
      <c r="D42" s="12"/>
      <c r="K42" s="68"/>
      <c r="L42" s="68"/>
      <c r="N42" s="68"/>
      <c r="O42" s="68"/>
      <c r="P42" s="68"/>
      <c r="Q42" s="68"/>
    </row>
    <row r="43" spans="1:17" ht="12.75">
      <c r="A43" s="50"/>
      <c r="K43" s="68"/>
      <c r="L43" s="68"/>
      <c r="N43" s="68"/>
      <c r="O43" s="68"/>
      <c r="P43" s="68"/>
      <c r="Q43" s="68"/>
    </row>
    <row r="44" spans="1:17" ht="12.75">
      <c r="A44" s="50"/>
      <c r="K44" s="68"/>
      <c r="L44" s="68"/>
      <c r="N44" s="68"/>
      <c r="O44" s="68"/>
      <c r="P44" s="68"/>
      <c r="Q44" s="68"/>
    </row>
    <row r="45" spans="1:17" ht="12.75">
      <c r="A45" s="50"/>
      <c r="K45" s="68"/>
      <c r="L45" s="68"/>
      <c r="N45" s="68"/>
      <c r="O45" s="68"/>
      <c r="P45" s="68"/>
      <c r="Q45" s="68"/>
    </row>
    <row r="46" spans="1:17" ht="12.75">
      <c r="A46" s="50"/>
      <c r="K46" s="68"/>
      <c r="L46" s="68"/>
      <c r="N46" s="68"/>
      <c r="O46" s="68"/>
      <c r="P46" s="68"/>
      <c r="Q46" s="68"/>
    </row>
    <row r="47" spans="1:17" ht="12.75">
      <c r="A47" s="50"/>
      <c r="K47" s="68"/>
      <c r="L47" s="68"/>
      <c r="N47" s="68"/>
      <c r="O47" s="68"/>
      <c r="P47" s="68"/>
      <c r="Q47" s="68"/>
    </row>
    <row r="48" spans="1:17" ht="12.75">
      <c r="A48" s="50"/>
      <c r="K48" s="68"/>
      <c r="L48" s="68"/>
      <c r="N48" s="68"/>
      <c r="O48" s="68"/>
      <c r="P48" s="68"/>
      <c r="Q48" s="68"/>
    </row>
    <row r="49" spans="1:17" ht="12.75">
      <c r="A49" s="50"/>
      <c r="K49" s="68"/>
      <c r="L49" s="68"/>
      <c r="N49" s="68"/>
      <c r="O49" s="68"/>
      <c r="P49" s="68"/>
      <c r="Q49" s="68"/>
    </row>
    <row r="50" spans="1:17" ht="12.75">
      <c r="A50" s="50"/>
      <c r="K50" s="68"/>
      <c r="L50" s="68"/>
      <c r="N50" s="68"/>
      <c r="O50" s="68"/>
      <c r="P50" s="68"/>
      <c r="Q50" s="68"/>
    </row>
    <row r="51" spans="1:17" ht="12.75">
      <c r="A51" s="50"/>
      <c r="K51" s="68"/>
      <c r="L51" s="68"/>
      <c r="N51" s="68"/>
      <c r="O51" s="68"/>
      <c r="P51" s="68"/>
      <c r="Q51" s="68"/>
    </row>
    <row r="52" spans="1:17" ht="12.75">
      <c r="A52" s="50"/>
      <c r="K52" s="68"/>
      <c r="L52" s="68"/>
      <c r="N52" s="68"/>
      <c r="O52" s="68"/>
      <c r="P52" s="68"/>
      <c r="Q52" s="68"/>
    </row>
    <row r="53" spans="1:17" ht="14.25" customHeight="1">
      <c r="A53" s="50"/>
      <c r="K53" s="68"/>
      <c r="L53" s="68"/>
      <c r="N53" s="68"/>
      <c r="O53" s="68"/>
      <c r="P53" s="68"/>
      <c r="Q53" s="68"/>
    </row>
    <row r="54" ht="12.75">
      <c r="A54" s="50"/>
    </row>
    <row r="55" ht="12.75">
      <c r="A55" s="50"/>
    </row>
    <row r="56" ht="12.75">
      <c r="A56" s="50"/>
    </row>
    <row r="57" ht="12.75">
      <c r="A57" s="50"/>
    </row>
    <row r="58" ht="12.75">
      <c r="A58" s="50"/>
    </row>
    <row r="59" ht="12.75">
      <c r="A59" s="50"/>
    </row>
    <row r="60" ht="12.75">
      <c r="A60" s="50"/>
    </row>
    <row r="61" ht="12.75">
      <c r="A61" s="50"/>
    </row>
    <row r="62" ht="12.75">
      <c r="A62" s="50"/>
    </row>
    <row r="63" ht="12.75">
      <c r="A63" s="50"/>
    </row>
    <row r="64" ht="12.75">
      <c r="A64" s="50"/>
    </row>
    <row r="65" ht="12.75">
      <c r="A65" s="50"/>
    </row>
    <row r="66" ht="12.75">
      <c r="A66" s="50"/>
    </row>
    <row r="67" ht="12.75">
      <c r="A67" s="50"/>
    </row>
    <row r="68" ht="12.75">
      <c r="A68" s="50"/>
    </row>
    <row r="69" ht="12.75">
      <c r="A69" s="50"/>
    </row>
    <row r="70" ht="12.75">
      <c r="A70" s="50"/>
    </row>
    <row r="71" ht="12.75">
      <c r="A71" s="50"/>
    </row>
    <row r="72" ht="12.75">
      <c r="A72" s="50"/>
    </row>
    <row r="73" ht="12.75">
      <c r="A73" s="50"/>
    </row>
    <row r="74" ht="12.75">
      <c r="A74" s="50"/>
    </row>
    <row r="75" ht="12.75">
      <c r="A75" s="50"/>
    </row>
    <row r="76" ht="12.75">
      <c r="A76" s="50"/>
    </row>
    <row r="77" ht="12.75">
      <c r="A77" s="50"/>
    </row>
    <row r="78" ht="12.75">
      <c r="A78" s="50"/>
    </row>
    <row r="79" ht="12.75">
      <c r="A79" s="50"/>
    </row>
    <row r="80" ht="12.75">
      <c r="A80" s="50"/>
    </row>
    <row r="81" ht="12.75">
      <c r="A81" s="50"/>
    </row>
    <row r="82" ht="12.75">
      <c r="A82" s="50"/>
    </row>
    <row r="83" ht="12.75">
      <c r="A83" s="50"/>
    </row>
    <row r="84" ht="12.75">
      <c r="A84" s="50"/>
    </row>
    <row r="85" ht="12.75">
      <c r="A85" s="50"/>
    </row>
    <row r="86" ht="12.75">
      <c r="A86" s="50"/>
    </row>
    <row r="87" ht="12.75">
      <c r="A87" s="50"/>
    </row>
    <row r="88" ht="12.75">
      <c r="A88" s="50"/>
    </row>
    <row r="89" ht="12.75">
      <c r="A89" s="50"/>
    </row>
    <row r="90" ht="12.75">
      <c r="A90" s="50"/>
    </row>
    <row r="91" ht="12.75">
      <c r="A91" s="50"/>
    </row>
    <row r="92" ht="12.75">
      <c r="A92" s="50"/>
    </row>
    <row r="93" ht="12.75">
      <c r="A93" s="50"/>
    </row>
    <row r="94" ht="12.75">
      <c r="A94" s="50"/>
    </row>
    <row r="95" ht="12.75">
      <c r="A95" s="50"/>
    </row>
    <row r="96" ht="12.75">
      <c r="A96" s="50"/>
    </row>
    <row r="97" ht="12.75">
      <c r="A97" s="50"/>
    </row>
    <row r="98" ht="12.75">
      <c r="A98" s="50"/>
    </row>
    <row r="99" ht="12.75">
      <c r="A99" s="50"/>
    </row>
    <row r="100" ht="12.75">
      <c r="A100" s="50"/>
    </row>
    <row r="101" ht="12.75">
      <c r="A101" s="50"/>
    </row>
    <row r="102" ht="12.75">
      <c r="A102" s="50"/>
    </row>
    <row r="103" ht="12.75">
      <c r="A103" s="50"/>
    </row>
    <row r="104" ht="12.75">
      <c r="A104" s="50"/>
    </row>
    <row r="105" ht="12.75">
      <c r="A105" s="50"/>
    </row>
    <row r="106" ht="12.75">
      <c r="A106" s="50"/>
    </row>
    <row r="107" ht="12.75">
      <c r="A107" s="50"/>
    </row>
    <row r="108" ht="12.75">
      <c r="A108" s="50"/>
    </row>
    <row r="109" ht="12.75">
      <c r="A109" s="50"/>
    </row>
    <row r="110" ht="12.75">
      <c r="A110" s="50"/>
    </row>
    <row r="111" ht="12.75">
      <c r="A111" s="50"/>
    </row>
    <row r="112" ht="12.75">
      <c r="A112" s="50"/>
    </row>
    <row r="113" ht="12.75">
      <c r="A113" s="50"/>
    </row>
    <row r="114" ht="12.75">
      <c r="A114" s="50"/>
    </row>
    <row r="115" ht="12.75">
      <c r="A115" s="50"/>
    </row>
  </sheetData>
  <mergeCells count="11">
    <mergeCell ref="A1:N1"/>
    <mergeCell ref="B2:B4"/>
    <mergeCell ref="A2:A4"/>
    <mergeCell ref="L33:L53"/>
    <mergeCell ref="K33:K53"/>
    <mergeCell ref="N33:N53"/>
    <mergeCell ref="O33:O53"/>
    <mergeCell ref="C2:P2"/>
    <mergeCell ref="Q33:Q53"/>
    <mergeCell ref="P33:P53"/>
    <mergeCell ref="G35:H35"/>
  </mergeCells>
  <printOptions/>
  <pageMargins left="0.1968503937007874" right="0" top="0.3937007874015748" bottom="0" header="0.5118110236220472" footer="0.5118110236220472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gribanova</dc:creator>
  <cp:keywords/>
  <dc:description/>
  <cp:lastModifiedBy>u31132</cp:lastModifiedBy>
  <cp:lastPrinted>2012-04-10T06:10:47Z</cp:lastPrinted>
  <dcterms:created xsi:type="dcterms:W3CDTF">2006-03-14T08:00:10Z</dcterms:created>
  <dcterms:modified xsi:type="dcterms:W3CDTF">2012-04-10T06:10:50Z</dcterms:modified>
  <cp:category/>
  <cp:version/>
  <cp:contentType/>
  <cp:contentStatus/>
</cp:coreProperties>
</file>